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035" windowHeight="11730"/>
  </bookViews>
  <sheets>
    <sheet name="форма_2" sheetId="2" r:id="rId1"/>
  </sheets>
  <definedNames>
    <definedName name="_xlnm.Print_Titles" localSheetId="0">форма_2!$6:$8</definedName>
  </definedNames>
  <calcPr calcId="125725" fullCalcOnLoad="1"/>
</workbook>
</file>

<file path=xl/calcChain.xml><?xml version="1.0" encoding="utf-8"?>
<calcChain xmlns="http://schemas.openxmlformats.org/spreadsheetml/2006/main">
  <c r="F31" i="2"/>
  <c r="J31"/>
  <c r="N31"/>
  <c r="R31"/>
  <c r="V31"/>
  <c r="W31"/>
  <c r="X31"/>
  <c r="Y31"/>
  <c r="F32"/>
  <c r="J32"/>
  <c r="N32"/>
  <c r="R32"/>
  <c r="V32"/>
  <c r="W32"/>
  <c r="X32"/>
  <c r="Y32"/>
  <c r="F33"/>
  <c r="J33"/>
  <c r="N33"/>
  <c r="R33"/>
  <c r="V33"/>
  <c r="W33"/>
  <c r="X33"/>
  <c r="Y33"/>
  <c r="Z33" s="1"/>
  <c r="C34"/>
  <c r="D34"/>
  <c r="E34"/>
  <c r="G34"/>
  <c r="H34"/>
  <c r="I34"/>
  <c r="J34" s="1"/>
  <c r="K34"/>
  <c r="L34"/>
  <c r="M34"/>
  <c r="O34"/>
  <c r="P34"/>
  <c r="Q34"/>
  <c r="R34" s="1"/>
  <c r="S34"/>
  <c r="T34"/>
  <c r="V34" s="1"/>
  <c r="U34"/>
  <c r="W34"/>
  <c r="X34"/>
  <c r="Y34"/>
  <c r="Z34" s="1"/>
  <c r="F26"/>
  <c r="J26"/>
  <c r="N26"/>
  <c r="R26"/>
  <c r="V26"/>
  <c r="W26"/>
  <c r="X26"/>
  <c r="Y26"/>
  <c r="Z26"/>
  <c r="F27"/>
  <c r="J27"/>
  <c r="N27"/>
  <c r="R27"/>
  <c r="V27"/>
  <c r="W27"/>
  <c r="X27"/>
  <c r="Y27"/>
  <c r="F28"/>
  <c r="J28"/>
  <c r="N28"/>
  <c r="R28"/>
  <c r="V28"/>
  <c r="W28"/>
  <c r="X28"/>
  <c r="Y28"/>
  <c r="C29"/>
  <c r="C38" s="1"/>
  <c r="D29"/>
  <c r="E29"/>
  <c r="E38" s="1"/>
  <c r="G29"/>
  <c r="G38" s="1"/>
  <c r="H29"/>
  <c r="H38" s="1"/>
  <c r="I29"/>
  <c r="I38" s="1"/>
  <c r="J29"/>
  <c r="K29"/>
  <c r="K38" s="1"/>
  <c r="L29"/>
  <c r="M29"/>
  <c r="M38" s="1"/>
  <c r="O29"/>
  <c r="O38" s="1"/>
  <c r="P29"/>
  <c r="P38" s="1"/>
  <c r="Q29"/>
  <c r="Q38" s="1"/>
  <c r="S29"/>
  <c r="S38" s="1"/>
  <c r="T29"/>
  <c r="V29" s="1"/>
  <c r="U29"/>
  <c r="U38" s="1"/>
  <c r="W29"/>
  <c r="W38" s="1"/>
  <c r="X29"/>
  <c r="X38" s="1"/>
  <c r="Y29"/>
  <c r="Y38" s="1"/>
  <c r="F19"/>
  <c r="J19"/>
  <c r="N19"/>
  <c r="R19"/>
  <c r="V19"/>
  <c r="W19"/>
  <c r="X19"/>
  <c r="Y19"/>
  <c r="F20"/>
  <c r="J20"/>
  <c r="N20"/>
  <c r="R20"/>
  <c r="V20"/>
  <c r="W20"/>
  <c r="X20"/>
  <c r="Y20"/>
  <c r="F21"/>
  <c r="J21"/>
  <c r="N21"/>
  <c r="R21"/>
  <c r="V21"/>
  <c r="W21"/>
  <c r="X21"/>
  <c r="Y21"/>
  <c r="F22"/>
  <c r="J22"/>
  <c r="N22"/>
  <c r="R22"/>
  <c r="V22"/>
  <c r="W22"/>
  <c r="X22"/>
  <c r="Y22"/>
  <c r="Z22" s="1"/>
  <c r="F23"/>
  <c r="J23"/>
  <c r="N23"/>
  <c r="R23"/>
  <c r="V23"/>
  <c r="W23"/>
  <c r="X23"/>
  <c r="Y23"/>
  <c r="C24"/>
  <c r="D24"/>
  <c r="E24"/>
  <c r="G24"/>
  <c r="H24"/>
  <c r="I24"/>
  <c r="K24"/>
  <c r="L24"/>
  <c r="M24"/>
  <c r="O24"/>
  <c r="P24"/>
  <c r="Q24"/>
  <c r="S24"/>
  <c r="T24"/>
  <c r="U24"/>
  <c r="W24"/>
  <c r="X24"/>
  <c r="Y24"/>
  <c r="F13"/>
  <c r="J13"/>
  <c r="N13"/>
  <c r="R13"/>
  <c r="V13"/>
  <c r="W13"/>
  <c r="X13"/>
  <c r="Y13"/>
  <c r="F14"/>
  <c r="J14"/>
  <c r="N14"/>
  <c r="R14"/>
  <c r="V14"/>
  <c r="W14"/>
  <c r="X14"/>
  <c r="Y14"/>
  <c r="F15"/>
  <c r="J15"/>
  <c r="N15"/>
  <c r="R15"/>
  <c r="V15"/>
  <c r="W15"/>
  <c r="X15"/>
  <c r="Y15"/>
  <c r="F16"/>
  <c r="J16"/>
  <c r="N16"/>
  <c r="R16"/>
  <c r="V16"/>
  <c r="W16"/>
  <c r="X16"/>
  <c r="Y16"/>
  <c r="C17"/>
  <c r="D17"/>
  <c r="E17"/>
  <c r="G17"/>
  <c r="H17"/>
  <c r="I17"/>
  <c r="J17" s="1"/>
  <c r="K17"/>
  <c r="L17"/>
  <c r="M17"/>
  <c r="O17"/>
  <c r="P17"/>
  <c r="Q17"/>
  <c r="S17"/>
  <c r="T17"/>
  <c r="U17"/>
  <c r="W17"/>
  <c r="X17"/>
  <c r="Y17"/>
  <c r="Z17" s="1"/>
  <c r="F10"/>
  <c r="J10"/>
  <c r="N10"/>
  <c r="R10"/>
  <c r="V10"/>
  <c r="W10"/>
  <c r="X10"/>
  <c r="Y10"/>
  <c r="C11"/>
  <c r="C35" s="1"/>
  <c r="D11"/>
  <c r="D35" s="1"/>
  <c r="E11"/>
  <c r="E35" s="1"/>
  <c r="G11"/>
  <c r="H11"/>
  <c r="H35" s="1"/>
  <c r="I11"/>
  <c r="I35" s="1"/>
  <c r="K11"/>
  <c r="L11"/>
  <c r="M11"/>
  <c r="M35" s="1"/>
  <c r="O11"/>
  <c r="P11"/>
  <c r="P35" s="1"/>
  <c r="Q11"/>
  <c r="Q35" s="1"/>
  <c r="R11"/>
  <c r="S11"/>
  <c r="T11"/>
  <c r="U11"/>
  <c r="U35" s="1"/>
  <c r="W11"/>
  <c r="X11"/>
  <c r="X35" s="1"/>
  <c r="Y11"/>
  <c r="Y35" s="1"/>
  <c r="F24" l="1"/>
  <c r="F17"/>
  <c r="R29"/>
  <c r="Z27"/>
  <c r="Z15"/>
  <c r="Z21"/>
  <c r="Z29"/>
  <c r="R35"/>
  <c r="J35"/>
  <c r="N17"/>
  <c r="Z16"/>
  <c r="Z14"/>
  <c r="V24"/>
  <c r="N24"/>
  <c r="J24"/>
  <c r="Z23"/>
  <c r="N29"/>
  <c r="J38"/>
  <c r="Z24"/>
  <c r="R24"/>
  <c r="Z20"/>
  <c r="Z28"/>
  <c r="Z32"/>
  <c r="Z31"/>
  <c r="Z35"/>
  <c r="F35"/>
  <c r="Z38"/>
  <c r="R38"/>
  <c r="N34"/>
  <c r="K35"/>
  <c r="S35"/>
  <c r="L38"/>
  <c r="N38" s="1"/>
  <c r="T38"/>
  <c r="V38" s="1"/>
  <c r="Z11"/>
  <c r="V11"/>
  <c r="N11"/>
  <c r="J11"/>
  <c r="F11"/>
  <c r="Z10"/>
  <c r="V17"/>
  <c r="R17"/>
  <c r="Z13"/>
  <c r="Z19"/>
  <c r="F29"/>
  <c r="F34"/>
  <c r="G35"/>
  <c r="L35"/>
  <c r="N35" s="1"/>
  <c r="O35"/>
  <c r="T35"/>
  <c r="V35" s="1"/>
  <c r="W35"/>
  <c r="D38"/>
  <c r="F38" s="1"/>
</calcChain>
</file>

<file path=xl/sharedStrings.xml><?xml version="1.0" encoding="utf-8"?>
<sst xmlns="http://schemas.openxmlformats.org/spreadsheetml/2006/main" count="82" uniqueCount="58">
  <si>
    <t>форма № 2</t>
  </si>
  <si>
    <t>Водный объект</t>
  </si>
  <si>
    <t xml:space="preserve">Группа РПУ 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</si>
  <si>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</si>
  <si>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</si>
  <si>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</si>
  <si>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</si>
  <si>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</si>
  <si>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</si>
  <si>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вылов</t>
  </si>
  <si>
    <t>Итого</t>
  </si>
  <si>
    <r>
      <t>по группам рыбопромысловых участков</t>
    </r>
    <r>
      <rPr>
        <sz val="14"/>
        <rFont val="Times New Roman"/>
        <family val="1"/>
        <charset val="204"/>
      </rPr>
      <t xml:space="preserve">  в промысловых районах Камчатского края</t>
    </r>
  </si>
  <si>
    <t>% от разр.</t>
  </si>
  <si>
    <t>квота (разр.)</t>
  </si>
  <si>
    <t>% от кв.</t>
  </si>
  <si>
    <t>РО</t>
  </si>
  <si>
    <t>Сведения об освоении рекомендованных объёмов (РО) добычи (вылова) тихоокеанских лососей (промышленное рыболовство)</t>
  </si>
  <si>
    <t>по состоянию на 20.07.2014</t>
  </si>
  <si>
    <t>Западно-Беринговоморская зона</t>
  </si>
  <si>
    <t>Водные объекты Западно-Беринговоморской зоны</t>
  </si>
  <si>
    <t>528, 529, 960-984</t>
  </si>
  <si>
    <t>Итого по подзоне:</t>
  </si>
  <si>
    <t>Карагинская подзона</t>
  </si>
  <si>
    <t>Залив Озерной, р. Озерная</t>
  </si>
  <si>
    <t>278, 279, 865</t>
  </si>
  <si>
    <t>Карагинский залив, рр. Ука, Хайлюля, Русакова, Дранка</t>
  </si>
  <si>
    <t>304-346, 350-362, 906-908, 910-912, 914-916</t>
  </si>
  <si>
    <t>Карагинский залив, лагуна Оссорская, рр. Оссора, Карага, Тымлат, Кичига, Белая, Анапка, Хай-Анапка</t>
  </si>
  <si>
    <t>288-300, 302, 303, 363-375, 377, 380, 382, 384-387, 390-396, 398-422, 426-449, 451-455, 457, 458, 460, 461, 463, 464, 466, 921-925, 928, 929, 933, 934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</si>
  <si>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</si>
  <si>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 483, 487-527, 936, 939, 943, 944, 948, 949, 954, 955, 958, 959, 995</t>
  </si>
  <si>
    <t>Петропавловско-Командорская подзона</t>
  </si>
  <si>
    <t>Авачинская губа, рр. Вилюча, Большая Ходутка, Островная, Вахиль</t>
  </si>
  <si>
    <t>228, 994, 767, 776-778, 781, 985</t>
  </si>
  <si>
    <t>бух. Жировая, Большая Саранная</t>
  </si>
  <si>
    <t>215, 217</t>
  </si>
  <si>
    <t>Кроноцкий залив, бух. Б. Медвежка, рр. Березовая, Жупанова, Карымская</t>
  </si>
  <si>
    <t>262, 265-267, 786, 790, 988, 989</t>
  </si>
  <si>
    <t>бух. М. Медвежка, Б. Калыгирь</t>
  </si>
  <si>
    <t>263, 264</t>
  </si>
  <si>
    <t>рр. Саранная, Подутесная (о. Беринга), Камчатский залив, рр. Камчатка, Андриановка, Сторож</t>
  </si>
  <si>
    <t>901, 992, 268-277, 814, 815, 819, 820, 822, 823, 825-829, 832-834, 876, 893, 1085</t>
  </si>
  <si>
    <t>Западно-Камчатская подзона</t>
  </si>
  <si>
    <t>Пенжинская губа, рр. Пенжина, Парень, Рекиники</t>
  </si>
  <si>
    <t>4, 5, 9, 10, 13, 14, 530, 534, 538, 542, 547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</si>
  <si>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</si>
  <si>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 25, 29, 30, 549-551, 556-559, 561, 575, 581, 594, 599, 605, 606, 632, 635, 638-643, 646-650, 652, 653, 655, 657-659, 660</t>
  </si>
  <si>
    <t>Охотское море, рр. Ича, Облуковина, Крутогорова, Колпакова, Брюмка, Воровская</t>
  </si>
  <si>
    <t>31, 32, 35-45, 48-69, 71, 72, 74-84, 1087-1093, 1095-1119, 665, 666, 1094, 668-671, 673-675, 678-681, 683, 685, 687, 688, 690-692</t>
  </si>
  <si>
    <t>Камчатско-Курильская подзона</t>
  </si>
  <si>
    <t>Охотское море, рр. Коль, Пымта</t>
  </si>
  <si>
    <t>85-94, 96-101, 1120-1124, 697, 699, 700</t>
  </si>
  <si>
    <t>Охотское море, рр. Кихчик, Мухина, Хомутина, Утка, Митога, Большая</t>
  </si>
  <si>
    <t>102-118, 150-152, 154-157, 159, 160, 162-164, 702-704, 706-713, 716-720, 723, 724, 727, 732, 734, 1075, 1080, 1084</t>
  </si>
  <si>
    <t>Охотское море, рр. Опала, Голыгина, Кошегочек, Явинская, Озерная</t>
  </si>
  <si>
    <t>165-204, 206-209, 738-740, 744-760, 1081, 1083</t>
  </si>
  <si>
    <t>И Т О Г О:</t>
  </si>
  <si>
    <t>ЗАПАДНАЯ КАМЧАТКА (ЗК + КК)</t>
  </si>
</sst>
</file>

<file path=xl/styles.xml><?xml version="1.0" encoding="utf-8"?>
<styleSheet xmlns="http://schemas.openxmlformats.org/spreadsheetml/2006/main">
  <numFmts count="2">
    <numFmt numFmtId="164" formatCode="0.0"/>
    <numFmt numFmtId="166" formatCode="#,##0.000"/>
  </numFmts>
  <fonts count="1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66" fontId="10" fillId="0" borderId="0" xfId="0" applyNumberFormat="1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0" fontId="4" fillId="0" borderId="0" xfId="0" applyFont="1" applyFill="1"/>
    <xf numFmtId="164" fontId="1" fillId="0" borderId="0" xfId="0" applyNumberFormat="1" applyFont="1" applyFill="1"/>
    <xf numFmtId="0" fontId="0" fillId="0" borderId="3" xfId="0" applyBorder="1"/>
    <xf numFmtId="0" fontId="12" fillId="2" borderId="2" xfId="0" applyFont="1" applyFill="1" applyBorder="1" applyAlignment="1">
      <alignment horizontal="center" vertical="center" wrapText="1"/>
    </xf>
    <xf numFmtId="166" fontId="8" fillId="2" borderId="0" xfId="0" applyNumberFormat="1" applyFont="1" applyFill="1" applyAlignment="1">
      <alignment horizontal="right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right" vertical="center"/>
    </xf>
    <xf numFmtId="164" fontId="10" fillId="2" borderId="0" xfId="0" applyNumberFormat="1" applyFont="1" applyFill="1" applyAlignment="1">
      <alignment horizontal="right" vertical="center"/>
    </xf>
    <xf numFmtId="166" fontId="10" fillId="2" borderId="0" xfId="0" applyNumberFormat="1" applyFont="1" applyFill="1" applyAlignment="1">
      <alignment horizontal="right" vertical="center"/>
    </xf>
    <xf numFmtId="164" fontId="9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/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3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/>
    <xf numFmtId="0" fontId="10" fillId="0" borderId="21" xfId="0" applyFont="1" applyBorder="1" applyAlignment="1">
      <alignment horizontal="left" vertical="center" wrapText="1"/>
    </xf>
    <xf numFmtId="166" fontId="10" fillId="0" borderId="21" xfId="0" applyNumberFormat="1" applyFont="1" applyBorder="1" applyAlignment="1">
      <alignment horizontal="right" vertical="center"/>
    </xf>
    <xf numFmtId="166" fontId="10" fillId="2" borderId="21" xfId="0" applyNumberFormat="1" applyFont="1" applyFill="1" applyBorder="1" applyAlignment="1">
      <alignment horizontal="right" vertical="center"/>
    </xf>
    <xf numFmtId="166" fontId="8" fillId="0" borderId="21" xfId="0" applyNumberFormat="1" applyFont="1" applyBorder="1" applyAlignment="1">
      <alignment horizontal="right" vertical="center"/>
    </xf>
    <xf numFmtId="166" fontId="8" fillId="2" borderId="21" xfId="0" applyNumberFormat="1" applyFont="1" applyFill="1" applyBorder="1" applyAlignment="1">
      <alignment horizontal="right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166" fontId="10" fillId="0" borderId="18" xfId="0" applyNumberFormat="1" applyFont="1" applyBorder="1" applyAlignment="1">
      <alignment horizontal="right" vertical="center"/>
    </xf>
    <xf numFmtId="166" fontId="10" fillId="2" borderId="18" xfId="0" applyNumberFormat="1" applyFont="1" applyFill="1" applyBorder="1" applyAlignment="1">
      <alignment horizontal="right" vertical="center"/>
    </xf>
    <xf numFmtId="166" fontId="8" fillId="0" borderId="18" xfId="0" applyNumberFormat="1" applyFont="1" applyBorder="1" applyAlignment="1">
      <alignment horizontal="right" vertical="center"/>
    </xf>
    <xf numFmtId="166" fontId="8" fillId="2" borderId="18" xfId="0" applyNumberFormat="1" applyFont="1" applyFill="1" applyBorder="1" applyAlignment="1">
      <alignment horizontal="right" vertical="center"/>
    </xf>
    <xf numFmtId="164" fontId="8" fillId="2" borderId="19" xfId="0" applyNumberFormat="1" applyFont="1" applyFill="1" applyBorder="1" applyAlignment="1">
      <alignment horizontal="right" vertical="center"/>
    </xf>
    <xf numFmtId="166" fontId="10" fillId="0" borderId="17" xfId="0" applyNumberFormat="1" applyFont="1" applyBorder="1" applyAlignment="1">
      <alignment horizontal="right" vertical="center"/>
    </xf>
    <xf numFmtId="164" fontId="10" fillId="2" borderId="19" xfId="0" applyNumberFormat="1" applyFont="1" applyFill="1" applyBorder="1" applyAlignment="1">
      <alignment horizontal="right" vertical="center"/>
    </xf>
    <xf numFmtId="166" fontId="8" fillId="0" borderId="17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166" fontId="10" fillId="0" borderId="22" xfId="0" applyNumberFormat="1" applyFont="1" applyBorder="1" applyAlignment="1">
      <alignment horizontal="right" vertical="center"/>
    </xf>
    <xf numFmtId="166" fontId="10" fillId="2" borderId="22" xfId="0" applyNumberFormat="1" applyFont="1" applyFill="1" applyBorder="1" applyAlignment="1">
      <alignment horizontal="right" vertical="center"/>
    </xf>
    <xf numFmtId="166" fontId="8" fillId="0" borderId="22" xfId="0" applyNumberFormat="1" applyFont="1" applyBorder="1" applyAlignment="1">
      <alignment horizontal="right" vertical="center"/>
    </xf>
    <xf numFmtId="166" fontId="8" fillId="2" borderId="22" xfId="0" applyNumberFormat="1" applyFont="1" applyFill="1" applyBorder="1" applyAlignment="1">
      <alignment horizontal="right" vertical="center"/>
    </xf>
    <xf numFmtId="164" fontId="8" fillId="2" borderId="24" xfId="0" applyNumberFormat="1" applyFont="1" applyFill="1" applyBorder="1" applyAlignment="1">
      <alignment horizontal="right" vertical="center"/>
    </xf>
    <xf numFmtId="0" fontId="10" fillId="0" borderId="25" xfId="0" applyFont="1" applyBorder="1" applyAlignment="1">
      <alignment horizontal="left" vertical="center" wrapText="1"/>
    </xf>
    <xf numFmtId="164" fontId="8" fillId="2" borderId="26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166" fontId="10" fillId="0" borderId="28" xfId="0" applyNumberFormat="1" applyFont="1" applyBorder="1" applyAlignment="1">
      <alignment horizontal="right" vertical="center"/>
    </xf>
    <xf numFmtId="166" fontId="10" fillId="2" borderId="28" xfId="0" applyNumberFormat="1" applyFont="1" applyFill="1" applyBorder="1" applyAlignment="1">
      <alignment horizontal="right" vertical="center"/>
    </xf>
    <xf numFmtId="166" fontId="8" fillId="0" borderId="28" xfId="0" applyNumberFormat="1" applyFont="1" applyBorder="1" applyAlignment="1">
      <alignment horizontal="right" vertical="center"/>
    </xf>
    <xf numFmtId="166" fontId="8" fillId="2" borderId="28" xfId="0" applyNumberFormat="1" applyFont="1" applyFill="1" applyBorder="1" applyAlignment="1">
      <alignment horizontal="right" vertical="center"/>
    </xf>
    <xf numFmtId="164" fontId="8" fillId="2" borderId="29" xfId="0" applyNumberFormat="1" applyFont="1" applyFill="1" applyBorder="1" applyAlignment="1">
      <alignment horizontal="right" vertical="center"/>
    </xf>
    <xf numFmtId="166" fontId="10" fillId="0" borderId="23" xfId="0" applyNumberFormat="1" applyFont="1" applyBorder="1" applyAlignment="1">
      <alignment horizontal="right" vertical="center"/>
    </xf>
    <xf numFmtId="164" fontId="10" fillId="2" borderId="24" xfId="0" applyNumberFormat="1" applyFont="1" applyFill="1" applyBorder="1" applyAlignment="1">
      <alignment horizontal="right" vertical="center"/>
    </xf>
    <xf numFmtId="166" fontId="10" fillId="0" borderId="25" xfId="0" applyNumberFormat="1" applyFont="1" applyBorder="1" applyAlignment="1">
      <alignment horizontal="right" vertical="center"/>
    </xf>
    <xf numFmtId="164" fontId="10" fillId="2" borderId="26" xfId="0" applyNumberFormat="1" applyFont="1" applyFill="1" applyBorder="1" applyAlignment="1">
      <alignment horizontal="right" vertical="center"/>
    </xf>
    <xf numFmtId="166" fontId="10" fillId="0" borderId="27" xfId="0" applyNumberFormat="1" applyFont="1" applyBorder="1" applyAlignment="1">
      <alignment horizontal="right" vertical="center"/>
    </xf>
    <xf numFmtId="164" fontId="10" fillId="2" borderId="29" xfId="0" applyNumberFormat="1" applyFont="1" applyFill="1" applyBorder="1" applyAlignment="1">
      <alignment horizontal="right" vertical="center"/>
    </xf>
    <xf numFmtId="166" fontId="8" fillId="0" borderId="23" xfId="0" applyNumberFormat="1" applyFont="1" applyBorder="1" applyAlignment="1">
      <alignment horizontal="right" vertical="center"/>
    </xf>
    <xf numFmtId="166" fontId="8" fillId="0" borderId="25" xfId="0" applyNumberFormat="1" applyFont="1" applyBorder="1" applyAlignment="1">
      <alignment horizontal="right" vertical="center"/>
    </xf>
    <xf numFmtId="166" fontId="8" fillId="0" borderId="27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="70" zoomScaleNormal="70" zoomScaleSheetLayoutView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M15" sqref="M15"/>
    </sheetView>
  </sheetViews>
  <sheetFormatPr defaultRowHeight="15.75"/>
  <cols>
    <col min="1" max="1" width="21.42578125" style="3" customWidth="1"/>
    <col min="2" max="2" width="14.5703125" style="3" customWidth="1"/>
    <col min="3" max="3" width="12.7109375" style="4" customWidth="1"/>
    <col min="4" max="4" width="12.7109375" style="14" hidden="1" customWidth="1"/>
    <col min="5" max="5" width="12.7109375" style="4" customWidth="1"/>
    <col min="6" max="6" width="5.85546875" style="13" hidden="1" customWidth="1"/>
    <col min="7" max="7" width="12.7109375" style="4" customWidth="1"/>
    <col min="8" max="8" width="12.7109375" style="14" hidden="1" customWidth="1"/>
    <col min="9" max="9" width="12.7109375" style="4" customWidth="1"/>
    <col min="10" max="10" width="5.85546875" style="13" hidden="1" customWidth="1"/>
    <col min="11" max="11" width="12.7109375" style="4" customWidth="1"/>
    <col min="12" max="12" width="12.7109375" style="14" hidden="1" customWidth="1"/>
    <col min="13" max="13" width="12.7109375" style="4" customWidth="1"/>
    <col min="14" max="14" width="5.85546875" style="13" hidden="1" customWidth="1"/>
    <col min="15" max="15" width="12.7109375" style="4" customWidth="1"/>
    <col min="16" max="16" width="12.7109375" style="14" hidden="1" customWidth="1"/>
    <col min="17" max="17" width="12.7109375" style="4" customWidth="1"/>
    <col min="18" max="18" width="5.85546875" style="13" hidden="1" customWidth="1"/>
    <col min="19" max="19" width="12.7109375" style="4" customWidth="1"/>
    <col min="20" max="20" width="12.7109375" style="14" hidden="1" customWidth="1"/>
    <col min="21" max="21" width="12.7109375" style="4" customWidth="1"/>
    <col min="22" max="22" width="5.85546875" style="13" hidden="1" customWidth="1"/>
    <col min="23" max="23" width="13.85546875" style="5" customWidth="1"/>
    <col min="24" max="24" width="13.85546875" style="10" hidden="1" customWidth="1"/>
    <col min="25" max="25" width="13.85546875" style="5" customWidth="1"/>
    <col min="26" max="26" width="5.85546875" style="12" hidden="1" customWidth="1"/>
    <col min="27" max="27" width="1.140625" customWidth="1"/>
  </cols>
  <sheetData>
    <row r="1" spans="1:27" ht="18.7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7" ht="18.75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7" ht="18.75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7">
      <c r="A4" s="17"/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6"/>
      <c r="T4" s="6"/>
      <c r="U4" s="17"/>
      <c r="V4" s="17"/>
      <c r="W4" s="17"/>
      <c r="X4" s="6"/>
      <c r="Y4" s="17"/>
      <c r="Z4" s="18"/>
    </row>
    <row r="5" spans="1:27" ht="17.25" thickBot="1">
      <c r="A5" s="20" t="s">
        <v>0</v>
      </c>
      <c r="B5" s="6"/>
      <c r="C5" s="6"/>
      <c r="D5" s="6"/>
      <c r="E5" s="6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6"/>
      <c r="T5" s="6"/>
      <c r="U5" s="17"/>
      <c r="V5" s="17"/>
      <c r="W5" s="17"/>
      <c r="X5" s="6"/>
      <c r="Y5" s="17"/>
      <c r="Z5" s="19"/>
    </row>
    <row r="6" spans="1:27" ht="16.5" thickBot="1">
      <c r="A6" s="27" t="s">
        <v>1</v>
      </c>
      <c r="B6" s="30" t="s">
        <v>2</v>
      </c>
      <c r="C6" s="33" t="s">
        <v>3</v>
      </c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6"/>
      <c r="AA6" s="8"/>
    </row>
    <row r="7" spans="1:27">
      <c r="A7" s="28"/>
      <c r="B7" s="31"/>
      <c r="C7" s="21" t="s">
        <v>4</v>
      </c>
      <c r="D7" s="22"/>
      <c r="E7" s="23"/>
      <c r="F7" s="24"/>
      <c r="G7" s="21" t="s">
        <v>5</v>
      </c>
      <c r="H7" s="22"/>
      <c r="I7" s="23"/>
      <c r="J7" s="24"/>
      <c r="K7" s="21" t="s">
        <v>6</v>
      </c>
      <c r="L7" s="22"/>
      <c r="M7" s="23"/>
      <c r="N7" s="24"/>
      <c r="O7" s="21" t="s">
        <v>7</v>
      </c>
      <c r="P7" s="22"/>
      <c r="Q7" s="23"/>
      <c r="R7" s="24"/>
      <c r="S7" s="21" t="s">
        <v>8</v>
      </c>
      <c r="T7" s="22"/>
      <c r="U7" s="23"/>
      <c r="V7" s="24"/>
      <c r="W7" s="21" t="s">
        <v>10</v>
      </c>
      <c r="X7" s="22"/>
      <c r="Y7" s="23"/>
      <c r="Z7" s="24"/>
      <c r="AA7" s="8"/>
    </row>
    <row r="8" spans="1:27" ht="25.5" customHeight="1" thickBot="1">
      <c r="A8" s="29"/>
      <c r="B8" s="32"/>
      <c r="C8" s="1" t="s">
        <v>15</v>
      </c>
      <c r="D8" s="9" t="s">
        <v>13</v>
      </c>
      <c r="E8" s="2" t="s">
        <v>9</v>
      </c>
      <c r="F8" s="15" t="s">
        <v>12</v>
      </c>
      <c r="G8" s="1" t="s">
        <v>15</v>
      </c>
      <c r="H8" s="9" t="s">
        <v>13</v>
      </c>
      <c r="I8" s="2" t="s">
        <v>9</v>
      </c>
      <c r="J8" s="11" t="s">
        <v>14</v>
      </c>
      <c r="K8" s="1" t="s">
        <v>15</v>
      </c>
      <c r="L8" s="9" t="s">
        <v>13</v>
      </c>
      <c r="M8" s="2" t="s">
        <v>9</v>
      </c>
      <c r="N8" s="11" t="s">
        <v>14</v>
      </c>
      <c r="O8" s="1" t="s">
        <v>15</v>
      </c>
      <c r="P8" s="9" t="s">
        <v>13</v>
      </c>
      <c r="Q8" s="2" t="s">
        <v>9</v>
      </c>
      <c r="R8" s="11" t="s">
        <v>14</v>
      </c>
      <c r="S8" s="1" t="s">
        <v>15</v>
      </c>
      <c r="T8" s="9" t="s">
        <v>13</v>
      </c>
      <c r="U8" s="2" t="s">
        <v>9</v>
      </c>
      <c r="V8" s="11" t="s">
        <v>14</v>
      </c>
      <c r="W8" s="1" t="s">
        <v>15</v>
      </c>
      <c r="X8" s="9" t="s">
        <v>13</v>
      </c>
      <c r="Y8" s="2" t="s">
        <v>9</v>
      </c>
      <c r="Z8" s="11" t="s">
        <v>14</v>
      </c>
      <c r="AA8" s="8"/>
    </row>
    <row r="9" spans="1:27" ht="16.5" thickBot="1">
      <c r="A9" s="37" t="s">
        <v>18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40"/>
    </row>
    <row r="10" spans="1:27" ht="63.75" thickBot="1">
      <c r="A10" s="46" t="s">
        <v>19</v>
      </c>
      <c r="B10" s="47" t="s">
        <v>20</v>
      </c>
      <c r="C10" s="53">
        <v>50</v>
      </c>
      <c r="D10" s="49">
        <v>50</v>
      </c>
      <c r="E10" s="48">
        <v>5.9810000000000008</v>
      </c>
      <c r="F10" s="54">
        <f>IF(D10=0,0,E10/D10*100)</f>
        <v>11.962000000000002</v>
      </c>
      <c r="G10" s="53">
        <v>19</v>
      </c>
      <c r="H10" s="49">
        <v>8.5</v>
      </c>
      <c r="I10" s="48">
        <v>0.41499999999999998</v>
      </c>
      <c r="J10" s="54">
        <f>IF(H10=0,0,I10/H10*100)</f>
        <v>4.8823529411764701</v>
      </c>
      <c r="K10" s="53">
        <v>99</v>
      </c>
      <c r="L10" s="49">
        <v>160</v>
      </c>
      <c r="M10" s="48">
        <v>44.129999999999995</v>
      </c>
      <c r="N10" s="54">
        <f>IF(L10=0,0,M10/L10*100)</f>
        <v>27.581249999999997</v>
      </c>
      <c r="O10" s="53">
        <v>0</v>
      </c>
      <c r="P10" s="49">
        <v>0</v>
      </c>
      <c r="Q10" s="48">
        <v>0</v>
      </c>
      <c r="R10" s="54">
        <f>IF(P10=0,0,Q10/P10*100)</f>
        <v>0</v>
      </c>
      <c r="S10" s="53">
        <v>3</v>
      </c>
      <c r="T10" s="49">
        <v>2</v>
      </c>
      <c r="U10" s="48">
        <v>0</v>
      </c>
      <c r="V10" s="54">
        <f>IF(T10=0,0,U10/T10*100)</f>
        <v>0</v>
      </c>
      <c r="W10" s="55">
        <f>C10+G10+K10+O10+S10</f>
        <v>171</v>
      </c>
      <c r="X10" s="51">
        <f>D10+H10+L10+P10+T10</f>
        <v>220.5</v>
      </c>
      <c r="Y10" s="50">
        <f>E10+I10+M10+Q10+U10</f>
        <v>50.525999999999996</v>
      </c>
      <c r="Z10" s="52">
        <f>IF(X10=0,0,Y10/X10*100)</f>
        <v>22.914285714285711</v>
      </c>
      <c r="AA10" s="40"/>
    </row>
    <row r="11" spans="1:27" ht="16.5" thickBot="1">
      <c r="A11" s="56" t="s">
        <v>21</v>
      </c>
      <c r="B11" s="57"/>
      <c r="C11" s="55">
        <f>C10</f>
        <v>50</v>
      </c>
      <c r="D11" s="51">
        <f>D10</f>
        <v>50</v>
      </c>
      <c r="E11" s="50">
        <f>E10</f>
        <v>5.9810000000000008</v>
      </c>
      <c r="F11" s="52">
        <f>IF(D11=0,0,E11/D11*100)</f>
        <v>11.962000000000002</v>
      </c>
      <c r="G11" s="55">
        <f>G10</f>
        <v>19</v>
      </c>
      <c r="H11" s="51">
        <f>H10</f>
        <v>8.5</v>
      </c>
      <c r="I11" s="50">
        <f>I10</f>
        <v>0.41499999999999998</v>
      </c>
      <c r="J11" s="52">
        <f>IF(H11=0,0,I11/H11*100)</f>
        <v>4.8823529411764701</v>
      </c>
      <c r="K11" s="55">
        <f>K10</f>
        <v>99</v>
      </c>
      <c r="L11" s="51">
        <f>L10</f>
        <v>160</v>
      </c>
      <c r="M11" s="50">
        <f>M10</f>
        <v>44.129999999999995</v>
      </c>
      <c r="N11" s="52">
        <f>IF(L11=0,0,M11/L11*100)</f>
        <v>27.581249999999997</v>
      </c>
      <c r="O11" s="55">
        <f>O10</f>
        <v>0</v>
      </c>
      <c r="P11" s="51">
        <f>P10</f>
        <v>0</v>
      </c>
      <c r="Q11" s="50">
        <f>Q10</f>
        <v>0</v>
      </c>
      <c r="R11" s="52">
        <f>IF(P11=0,0,Q11/P11*100)</f>
        <v>0</v>
      </c>
      <c r="S11" s="55">
        <f>S10</f>
        <v>3</v>
      </c>
      <c r="T11" s="51">
        <f>T10</f>
        <v>2</v>
      </c>
      <c r="U11" s="50">
        <f>U10</f>
        <v>0</v>
      </c>
      <c r="V11" s="52">
        <f>IF(T11=0,0,U11/T11*100)</f>
        <v>0</v>
      </c>
      <c r="W11" s="55">
        <f>W10</f>
        <v>171</v>
      </c>
      <c r="X11" s="51">
        <f>X10</f>
        <v>220.5</v>
      </c>
      <c r="Y11" s="50">
        <f>Y10</f>
        <v>50.525999999999996</v>
      </c>
      <c r="Z11" s="52">
        <f>IF(X11=0,0,Y11/X11*100)</f>
        <v>22.914285714285711</v>
      </c>
      <c r="AA11" s="40"/>
    </row>
    <row r="12" spans="1:27" ht="16.5" thickBot="1">
      <c r="A12" s="37" t="s">
        <v>22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9"/>
      <c r="AA12" s="40"/>
    </row>
    <row r="13" spans="1:27" ht="31.5">
      <c r="A13" s="58" t="s">
        <v>23</v>
      </c>
      <c r="B13" s="59" t="s">
        <v>24</v>
      </c>
      <c r="C13" s="74">
        <v>118</v>
      </c>
      <c r="D13" s="61">
        <v>118</v>
      </c>
      <c r="E13" s="60">
        <v>45.079000000000001</v>
      </c>
      <c r="F13" s="75">
        <f>IF(D13=0,0,E13/D13*100)</f>
        <v>38.202542372881354</v>
      </c>
      <c r="G13" s="74">
        <v>440</v>
      </c>
      <c r="H13" s="61">
        <v>440</v>
      </c>
      <c r="I13" s="60">
        <v>323.17700000000002</v>
      </c>
      <c r="J13" s="75">
        <f>IF(H13=0,0,I13/H13*100)</f>
        <v>73.449318181818185</v>
      </c>
      <c r="K13" s="74">
        <v>8</v>
      </c>
      <c r="L13" s="61">
        <v>8</v>
      </c>
      <c r="M13" s="60">
        <v>7.5030000000000001</v>
      </c>
      <c r="N13" s="75">
        <f>IF(L13=0,0,M13/L13*100)</f>
        <v>93.787499999999994</v>
      </c>
      <c r="O13" s="74">
        <v>79.2</v>
      </c>
      <c r="P13" s="61">
        <v>79.2</v>
      </c>
      <c r="Q13" s="60">
        <v>0</v>
      </c>
      <c r="R13" s="75">
        <f>IF(P13=0,0,Q13/P13*100)</f>
        <v>0</v>
      </c>
      <c r="S13" s="74">
        <v>4</v>
      </c>
      <c r="T13" s="61">
        <v>4</v>
      </c>
      <c r="U13" s="60">
        <v>2.06</v>
      </c>
      <c r="V13" s="75">
        <f>IF(T13=0,0,U13/T13*100)</f>
        <v>51.5</v>
      </c>
      <c r="W13" s="80">
        <f>C13+G13+K13+O13+S13</f>
        <v>649.20000000000005</v>
      </c>
      <c r="X13" s="63">
        <f>D13+H13+L13+P13+T13</f>
        <v>649.20000000000005</v>
      </c>
      <c r="Y13" s="62">
        <f>E13+I13+M13+Q13+U13</f>
        <v>377.81900000000002</v>
      </c>
      <c r="Z13" s="64">
        <f>IF(X13=0,0,Y13/X13*100)</f>
        <v>58.197627849661117</v>
      </c>
      <c r="AA13" s="40"/>
    </row>
    <row r="14" spans="1:27" ht="63">
      <c r="A14" s="65" t="s">
        <v>25</v>
      </c>
      <c r="B14" s="41" t="s">
        <v>26</v>
      </c>
      <c r="C14" s="76">
        <v>9096</v>
      </c>
      <c r="D14" s="43">
        <v>11729</v>
      </c>
      <c r="E14" s="42">
        <v>7787.7570000000005</v>
      </c>
      <c r="F14" s="77">
        <f>IF(D14=0,0,E14/D14*100)</f>
        <v>66.397450763065919</v>
      </c>
      <c r="G14" s="76">
        <v>5835</v>
      </c>
      <c r="H14" s="43">
        <v>11575</v>
      </c>
      <c r="I14" s="42">
        <v>7080.4659999999985</v>
      </c>
      <c r="J14" s="77">
        <f>IF(H14=0,0,I14/H14*100)</f>
        <v>61.170332613390919</v>
      </c>
      <c r="K14" s="76">
        <v>560</v>
      </c>
      <c r="L14" s="43">
        <v>1637.4000000000003</v>
      </c>
      <c r="M14" s="42">
        <v>352.00600000000003</v>
      </c>
      <c r="N14" s="77">
        <f>IF(L14=0,0,M14/L14*100)</f>
        <v>21.497862464883351</v>
      </c>
      <c r="O14" s="76">
        <v>167</v>
      </c>
      <c r="P14" s="43">
        <v>542</v>
      </c>
      <c r="Q14" s="42">
        <v>0</v>
      </c>
      <c r="R14" s="77">
        <f>IF(P14=0,0,Q14/P14*100)</f>
        <v>0</v>
      </c>
      <c r="S14" s="76">
        <v>1.4</v>
      </c>
      <c r="T14" s="43">
        <v>1.4</v>
      </c>
      <c r="U14" s="42">
        <v>3.5000000000000003E-2</v>
      </c>
      <c r="V14" s="77">
        <f>IF(T14=0,0,U14/T14*100)</f>
        <v>2.5000000000000004</v>
      </c>
      <c r="W14" s="81">
        <f>C14+G14+K14+O14+S14</f>
        <v>15659.4</v>
      </c>
      <c r="X14" s="45">
        <f>D14+H14+L14+P14+T14</f>
        <v>25484.800000000003</v>
      </c>
      <c r="Y14" s="44">
        <f>E14+I14+M14+Q14+U14</f>
        <v>15220.263999999997</v>
      </c>
      <c r="Z14" s="66">
        <f>IF(X14=0,0,Y14/X14*100)</f>
        <v>59.722909342039152</v>
      </c>
      <c r="AA14" s="40"/>
    </row>
    <row r="15" spans="1:27" ht="173.25">
      <c r="A15" s="65" t="s">
        <v>27</v>
      </c>
      <c r="B15" s="41" t="s">
        <v>28</v>
      </c>
      <c r="C15" s="76">
        <v>8006</v>
      </c>
      <c r="D15" s="43">
        <v>20015.5</v>
      </c>
      <c r="E15" s="42">
        <v>8174.0892000000022</v>
      </c>
      <c r="F15" s="77">
        <f>IF(D15=0,0,E15/D15*100)</f>
        <v>40.838795933151815</v>
      </c>
      <c r="G15" s="76">
        <v>2808</v>
      </c>
      <c r="H15" s="43">
        <v>8530</v>
      </c>
      <c r="I15" s="42">
        <v>2681.0651999999995</v>
      </c>
      <c r="J15" s="77">
        <f>IF(H15=0,0,I15/H15*100)</f>
        <v>31.431010550996479</v>
      </c>
      <c r="K15" s="76">
        <v>77</v>
      </c>
      <c r="L15" s="43">
        <v>254.79999999999998</v>
      </c>
      <c r="M15" s="42">
        <v>65.819000000000003</v>
      </c>
      <c r="N15" s="77">
        <f>IF(L15=0,0,M15/L15*100)</f>
        <v>25.831632653061227</v>
      </c>
      <c r="O15" s="76">
        <v>84</v>
      </c>
      <c r="P15" s="43">
        <v>197.5</v>
      </c>
      <c r="Q15" s="42">
        <v>0</v>
      </c>
      <c r="R15" s="77">
        <f>IF(P15=0,0,Q15/P15*100)</f>
        <v>0</v>
      </c>
      <c r="S15" s="76">
        <v>0.4</v>
      </c>
      <c r="T15" s="43">
        <v>0.30000000000000004</v>
      </c>
      <c r="U15" s="42">
        <v>0</v>
      </c>
      <c r="V15" s="77">
        <f>IF(T15=0,0,U15/T15*100)</f>
        <v>0</v>
      </c>
      <c r="W15" s="81">
        <f>C15+G15+K15+O15+S15</f>
        <v>10975.4</v>
      </c>
      <c r="X15" s="45">
        <f>D15+H15+L15+P15+T15</f>
        <v>28998.1</v>
      </c>
      <c r="Y15" s="44">
        <f>E15+I15+M15+Q15+U15</f>
        <v>10920.973400000001</v>
      </c>
      <c r="Z15" s="66">
        <f>IF(X15=0,0,Y15/X15*100)</f>
        <v>37.660996410109632</v>
      </c>
      <c r="AA15" s="40"/>
    </row>
    <row r="16" spans="1:27" ht="142.5" thickBot="1">
      <c r="A16" s="67" t="s">
        <v>29</v>
      </c>
      <c r="B16" s="68" t="s">
        <v>30</v>
      </c>
      <c r="C16" s="78">
        <v>8726</v>
      </c>
      <c r="D16" s="70">
        <v>12875</v>
      </c>
      <c r="E16" s="69">
        <v>6206.8480000000018</v>
      </c>
      <c r="F16" s="79">
        <f>IF(D16=0,0,E16/D16*100)</f>
        <v>48.20852815533982</v>
      </c>
      <c r="G16" s="78">
        <v>4316</v>
      </c>
      <c r="H16" s="70">
        <v>6537</v>
      </c>
      <c r="I16" s="69">
        <v>2449.96</v>
      </c>
      <c r="J16" s="79">
        <f>IF(H16=0,0,I16/H16*100)</f>
        <v>37.478353985008418</v>
      </c>
      <c r="K16" s="78">
        <v>1136</v>
      </c>
      <c r="L16" s="70">
        <v>2225</v>
      </c>
      <c r="M16" s="69">
        <v>816.69499999999994</v>
      </c>
      <c r="N16" s="79">
        <f>IF(L16=0,0,M16/L16*100)</f>
        <v>36.705393258426966</v>
      </c>
      <c r="O16" s="78">
        <v>120</v>
      </c>
      <c r="P16" s="70">
        <v>141</v>
      </c>
      <c r="Q16" s="69">
        <v>0</v>
      </c>
      <c r="R16" s="79">
        <f>IF(P16=0,0,Q16/P16*100)</f>
        <v>0</v>
      </c>
      <c r="S16" s="78">
        <v>167.82300000000001</v>
      </c>
      <c r="T16" s="70">
        <v>228</v>
      </c>
      <c r="U16" s="69">
        <v>39.225000000000001</v>
      </c>
      <c r="V16" s="79">
        <f>IF(T16=0,0,U16/T16*100)</f>
        <v>17.203947368421051</v>
      </c>
      <c r="W16" s="82">
        <f>C16+G16+K16+O16+S16</f>
        <v>14465.823</v>
      </c>
      <c r="X16" s="72">
        <f>D16+H16+L16+P16+T16</f>
        <v>22006</v>
      </c>
      <c r="Y16" s="71">
        <f>E16+I16+M16+Q16+U16</f>
        <v>9512.728000000001</v>
      </c>
      <c r="Z16" s="73">
        <f>IF(X16=0,0,Y16/X16*100)</f>
        <v>43.227883304553309</v>
      </c>
      <c r="AA16" s="40"/>
    </row>
    <row r="17" spans="1:27" ht="16.5" thickBot="1">
      <c r="A17" s="56" t="s">
        <v>21</v>
      </c>
      <c r="B17" s="57"/>
      <c r="C17" s="55">
        <f>C13+C14+C15+C16</f>
        <v>25946</v>
      </c>
      <c r="D17" s="51">
        <f>D13+D14+D15+D16</f>
        <v>44737.5</v>
      </c>
      <c r="E17" s="50">
        <f>E13+E14+E15+E16</f>
        <v>22213.773200000003</v>
      </c>
      <c r="F17" s="52">
        <f>IF(D17=0,0,E17/D17*100)</f>
        <v>49.653586364906403</v>
      </c>
      <c r="G17" s="55">
        <f>G13+G14+G15+G16</f>
        <v>13399</v>
      </c>
      <c r="H17" s="51">
        <f>H13+H14+H15+H16</f>
        <v>27082</v>
      </c>
      <c r="I17" s="50">
        <f>I13+I14+I15+I16</f>
        <v>12534.668199999996</v>
      </c>
      <c r="J17" s="52">
        <f>IF(H17=0,0,I17/H17*100)</f>
        <v>46.284130418728289</v>
      </c>
      <c r="K17" s="55">
        <f>K13+K14+K15+K16</f>
        <v>1781</v>
      </c>
      <c r="L17" s="51">
        <f>L13+L14+L15+L16</f>
        <v>4125.2000000000007</v>
      </c>
      <c r="M17" s="50">
        <f>M13+M14+M15+M16</f>
        <v>1242.0229999999999</v>
      </c>
      <c r="N17" s="52">
        <f>IF(L17=0,0,M17/L17*100)</f>
        <v>30.108188693881498</v>
      </c>
      <c r="O17" s="55">
        <f>O13+O14+O15+O16</f>
        <v>450.2</v>
      </c>
      <c r="P17" s="51">
        <f>P13+P14+P15+P16</f>
        <v>959.7</v>
      </c>
      <c r="Q17" s="50">
        <f>Q13+Q14+Q15+Q16</f>
        <v>0</v>
      </c>
      <c r="R17" s="52">
        <f>IF(P17=0,0,Q17/P17*100)</f>
        <v>0</v>
      </c>
      <c r="S17" s="55">
        <f>S13+S14+S15+S16</f>
        <v>173.62300000000002</v>
      </c>
      <c r="T17" s="51">
        <f>T13+T14+T15+T16</f>
        <v>233.7</v>
      </c>
      <c r="U17" s="50">
        <f>U13+U14+U15+U16</f>
        <v>41.32</v>
      </c>
      <c r="V17" s="52">
        <f>IF(T17=0,0,U17/T17*100)</f>
        <v>17.680787334189134</v>
      </c>
      <c r="W17" s="55">
        <f>W13+W14+W15+W16</f>
        <v>41749.823000000004</v>
      </c>
      <c r="X17" s="51">
        <f>X13+X14+X15+X16</f>
        <v>77138.100000000006</v>
      </c>
      <c r="Y17" s="50">
        <f>Y13+Y14+Y15+Y16</f>
        <v>36031.784399999997</v>
      </c>
      <c r="Z17" s="52">
        <f>IF(X17=0,0,Y17/X17*100)</f>
        <v>46.710749162865035</v>
      </c>
      <c r="AA17" s="40"/>
    </row>
    <row r="18" spans="1:27" ht="16.5" thickBot="1">
      <c r="A18" s="37" t="s">
        <v>31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40"/>
    </row>
    <row r="19" spans="1:27" ht="63">
      <c r="A19" s="58" t="s">
        <v>32</v>
      </c>
      <c r="B19" s="59" t="s">
        <v>33</v>
      </c>
      <c r="C19" s="74">
        <v>216</v>
      </c>
      <c r="D19" s="61">
        <v>586</v>
      </c>
      <c r="E19" s="60">
        <v>196.078</v>
      </c>
      <c r="F19" s="75">
        <f>IF(D19=0,0,E19/D19*100)</f>
        <v>33.460409556313991</v>
      </c>
      <c r="G19" s="74">
        <v>221</v>
      </c>
      <c r="H19" s="61">
        <v>271</v>
      </c>
      <c r="I19" s="60">
        <v>96.435000000000002</v>
      </c>
      <c r="J19" s="75">
        <f>IF(H19=0,0,I19/H19*100)</f>
        <v>35.584870848708491</v>
      </c>
      <c r="K19" s="74">
        <v>9</v>
      </c>
      <c r="L19" s="61">
        <v>30.5</v>
      </c>
      <c r="M19" s="60">
        <v>5.597999999999999</v>
      </c>
      <c r="N19" s="75">
        <f>IF(L19=0,0,M19/L19*100)</f>
        <v>18.354098360655733</v>
      </c>
      <c r="O19" s="74">
        <v>59</v>
      </c>
      <c r="P19" s="61">
        <v>59</v>
      </c>
      <c r="Q19" s="60">
        <v>0</v>
      </c>
      <c r="R19" s="75">
        <f>IF(P19=0,0,Q19/P19*100)</f>
        <v>0</v>
      </c>
      <c r="S19" s="74">
        <v>8</v>
      </c>
      <c r="T19" s="61">
        <v>1.9000000000000001</v>
      </c>
      <c r="U19" s="60">
        <v>0.73299999999999998</v>
      </c>
      <c r="V19" s="75">
        <f>IF(T19=0,0,U19/T19*100)</f>
        <v>38.578947368421055</v>
      </c>
      <c r="W19" s="80">
        <f>C19+G19+K19+O19+S19</f>
        <v>513</v>
      </c>
      <c r="X19" s="63">
        <f>D19+H19+L19+P19+T19</f>
        <v>948.4</v>
      </c>
      <c r="Y19" s="62">
        <f>E19+I19+M19+Q19+U19</f>
        <v>298.84400000000005</v>
      </c>
      <c r="Z19" s="64">
        <f>IF(X19=0,0,Y19/X19*100)</f>
        <v>31.510333192745684</v>
      </c>
      <c r="AA19" s="40"/>
    </row>
    <row r="20" spans="1:27" ht="31.5">
      <c r="A20" s="65" t="s">
        <v>34</v>
      </c>
      <c r="B20" s="41" t="s">
        <v>35</v>
      </c>
      <c r="C20" s="76">
        <v>55</v>
      </c>
      <c r="D20" s="43">
        <v>55</v>
      </c>
      <c r="E20" s="42">
        <v>36.917999999999999</v>
      </c>
      <c r="F20" s="77">
        <f>IF(D20=0,0,E20/D20*100)</f>
        <v>67.123636363636365</v>
      </c>
      <c r="G20" s="76">
        <v>77</v>
      </c>
      <c r="H20" s="43">
        <v>77</v>
      </c>
      <c r="I20" s="42">
        <v>57.856000000000002</v>
      </c>
      <c r="J20" s="77">
        <f>IF(H20=0,0,I20/H20*100)</f>
        <v>75.137662337662334</v>
      </c>
      <c r="K20" s="76">
        <v>10</v>
      </c>
      <c r="L20" s="43">
        <v>10</v>
      </c>
      <c r="M20" s="42">
        <v>7.0399999999999991</v>
      </c>
      <c r="N20" s="77">
        <f>IF(L20=0,0,M20/L20*100)</f>
        <v>70.399999999999991</v>
      </c>
      <c r="O20" s="76">
        <v>9</v>
      </c>
      <c r="P20" s="43">
        <v>9</v>
      </c>
      <c r="Q20" s="42">
        <v>0</v>
      </c>
      <c r="R20" s="77">
        <f>IF(P20=0,0,Q20/P20*100)</f>
        <v>0</v>
      </c>
      <c r="S20" s="76">
        <v>8</v>
      </c>
      <c r="T20" s="43">
        <v>6</v>
      </c>
      <c r="U20" s="42">
        <v>5.7159999999999993</v>
      </c>
      <c r="V20" s="77">
        <f>IF(T20=0,0,U20/T20*100)</f>
        <v>95.266666666666652</v>
      </c>
      <c r="W20" s="81">
        <f>C20+G20+K20+O20+S20</f>
        <v>159</v>
      </c>
      <c r="X20" s="45">
        <f>D20+H20+L20+P20+T20</f>
        <v>157</v>
      </c>
      <c r="Y20" s="44">
        <f>E20+I20+M20+Q20+U20</f>
        <v>107.52999999999999</v>
      </c>
      <c r="Z20" s="66">
        <f>IF(X20=0,0,Y20/X20*100)</f>
        <v>68.490445859872608</v>
      </c>
      <c r="AA20" s="40"/>
    </row>
    <row r="21" spans="1:27" ht="78.75">
      <c r="A21" s="65" t="s">
        <v>36</v>
      </c>
      <c r="B21" s="41" t="s">
        <v>37</v>
      </c>
      <c r="C21" s="76">
        <v>1028</v>
      </c>
      <c r="D21" s="43">
        <v>1158</v>
      </c>
      <c r="E21" s="42">
        <v>990.19200000000012</v>
      </c>
      <c r="F21" s="77">
        <f>IF(D21=0,0,E21/D21*100)</f>
        <v>85.508808290155443</v>
      </c>
      <c r="G21" s="76">
        <v>308</v>
      </c>
      <c r="H21" s="43">
        <v>378</v>
      </c>
      <c r="I21" s="42">
        <v>225.572</v>
      </c>
      <c r="J21" s="77">
        <f>IF(H21=0,0,I21/H21*100)</f>
        <v>59.675132275132285</v>
      </c>
      <c r="K21" s="76">
        <v>142</v>
      </c>
      <c r="L21" s="43">
        <v>182</v>
      </c>
      <c r="M21" s="42">
        <v>100.83199999999999</v>
      </c>
      <c r="N21" s="77">
        <f>IF(L21=0,0,M21/L21*100)</f>
        <v>55.402197802197797</v>
      </c>
      <c r="O21" s="76">
        <v>38</v>
      </c>
      <c r="P21" s="43">
        <v>58</v>
      </c>
      <c r="Q21" s="42">
        <v>0</v>
      </c>
      <c r="R21" s="77">
        <f>IF(P21=0,0,Q21/P21*100)</f>
        <v>0</v>
      </c>
      <c r="S21" s="76">
        <v>13.5</v>
      </c>
      <c r="T21" s="43">
        <v>9.6999999999999993</v>
      </c>
      <c r="U21" s="42">
        <v>8.8650000000000002</v>
      </c>
      <c r="V21" s="77">
        <f>IF(T21=0,0,U21/T21*100)</f>
        <v>91.391752577319593</v>
      </c>
      <c r="W21" s="81">
        <f>C21+G21+K21+O21+S21</f>
        <v>1529.5</v>
      </c>
      <c r="X21" s="45">
        <f>D21+H21+L21+P21+T21</f>
        <v>1785.7</v>
      </c>
      <c r="Y21" s="44">
        <f>E21+I21+M21+Q21+U21</f>
        <v>1325.461</v>
      </c>
      <c r="Z21" s="66">
        <f>IF(X21=0,0,Y21/X21*100)</f>
        <v>74.226409811278486</v>
      </c>
      <c r="AA21" s="40"/>
    </row>
    <row r="22" spans="1:27" ht="31.5">
      <c r="A22" s="65" t="s">
        <v>38</v>
      </c>
      <c r="B22" s="41" t="s">
        <v>39</v>
      </c>
      <c r="C22" s="76">
        <v>117</v>
      </c>
      <c r="D22" s="43">
        <v>117</v>
      </c>
      <c r="E22" s="42">
        <v>34.500999999999998</v>
      </c>
      <c r="F22" s="77">
        <f>IF(D22=0,0,E22/D22*100)</f>
        <v>29.488034188034185</v>
      </c>
      <c r="G22" s="76">
        <v>21</v>
      </c>
      <c r="H22" s="43">
        <v>21</v>
      </c>
      <c r="I22" s="42">
        <v>21</v>
      </c>
      <c r="J22" s="77">
        <f>IF(H22=0,0,I22/H22*100)</f>
        <v>100</v>
      </c>
      <c r="K22" s="76">
        <v>33.799999999999997</v>
      </c>
      <c r="L22" s="43">
        <v>33.799999999999997</v>
      </c>
      <c r="M22" s="42">
        <v>31.213999999999999</v>
      </c>
      <c r="N22" s="77">
        <f>IF(L22=0,0,M22/L22*100)</f>
        <v>92.349112426035504</v>
      </c>
      <c r="O22" s="76">
        <v>22.5</v>
      </c>
      <c r="P22" s="43">
        <v>22.5</v>
      </c>
      <c r="Q22" s="42">
        <v>0</v>
      </c>
      <c r="R22" s="77">
        <f>IF(P22=0,0,Q22/P22*100)</f>
        <v>0</v>
      </c>
      <c r="S22" s="76">
        <v>5.7</v>
      </c>
      <c r="T22" s="43">
        <v>5.6999999999999993</v>
      </c>
      <c r="U22" s="42">
        <v>5.6999999999999993</v>
      </c>
      <c r="V22" s="77">
        <f>IF(T22=0,0,U22/T22*100)</f>
        <v>100</v>
      </c>
      <c r="W22" s="81">
        <f>C22+G22+K22+O22+S22</f>
        <v>200</v>
      </c>
      <c r="X22" s="45">
        <f>D22+H22+L22+P22+T22</f>
        <v>200</v>
      </c>
      <c r="Y22" s="44">
        <f>E22+I22+M22+Q22+U22</f>
        <v>92.415000000000006</v>
      </c>
      <c r="Z22" s="66">
        <f>IF(X22=0,0,Y22/X22*100)</f>
        <v>46.207500000000003</v>
      </c>
      <c r="AA22" s="40"/>
    </row>
    <row r="23" spans="1:27" ht="111" thickBot="1">
      <c r="A23" s="67" t="s">
        <v>40</v>
      </c>
      <c r="B23" s="68" t="s">
        <v>41</v>
      </c>
      <c r="C23" s="78">
        <v>130</v>
      </c>
      <c r="D23" s="70">
        <v>623</v>
      </c>
      <c r="E23" s="69">
        <v>42.041000000000004</v>
      </c>
      <c r="F23" s="79">
        <f>IF(D23=0,0,E23/D23*100)</f>
        <v>6.7481540930979129</v>
      </c>
      <c r="G23" s="78">
        <v>1870</v>
      </c>
      <c r="H23" s="70">
        <v>4561</v>
      </c>
      <c r="I23" s="69">
        <v>2102.9529999999995</v>
      </c>
      <c r="J23" s="79">
        <f>IF(H23=0,0,I23/H23*100)</f>
        <v>46.10727910545932</v>
      </c>
      <c r="K23" s="78">
        <v>10735</v>
      </c>
      <c r="L23" s="70">
        <v>16712</v>
      </c>
      <c r="M23" s="69">
        <v>9783.8430000000026</v>
      </c>
      <c r="N23" s="79">
        <f>IF(L23=0,0,M23/L23*100)</f>
        <v>58.543818812829116</v>
      </c>
      <c r="O23" s="78">
        <v>1372</v>
      </c>
      <c r="P23" s="70">
        <v>2741</v>
      </c>
      <c r="Q23" s="69">
        <v>0.76300000000000001</v>
      </c>
      <c r="R23" s="79">
        <f>IF(P23=0,0,Q23/P23*100)</f>
        <v>2.7836556001459321E-2</v>
      </c>
      <c r="S23" s="78">
        <v>540</v>
      </c>
      <c r="T23" s="70">
        <v>844</v>
      </c>
      <c r="U23" s="69">
        <v>475.37599999999998</v>
      </c>
      <c r="V23" s="79">
        <f>IF(T23=0,0,U23/T23*100)</f>
        <v>56.324170616113747</v>
      </c>
      <c r="W23" s="82">
        <f>C23+G23+K23+O23+S23</f>
        <v>14647</v>
      </c>
      <c r="X23" s="72">
        <f>D23+H23+L23+P23+T23</f>
        <v>25481</v>
      </c>
      <c r="Y23" s="71">
        <f>E23+I23+M23+Q23+U23</f>
        <v>12404.976000000004</v>
      </c>
      <c r="Z23" s="73">
        <f>IF(X23=0,0,Y23/X23*100)</f>
        <v>48.683238491425001</v>
      </c>
      <c r="AA23" s="40"/>
    </row>
    <row r="24" spans="1:27" ht="16.5" thickBot="1">
      <c r="A24" s="56" t="s">
        <v>21</v>
      </c>
      <c r="B24" s="57"/>
      <c r="C24" s="55">
        <f>C19+C20+C21+C22+C23</f>
        <v>1546</v>
      </c>
      <c r="D24" s="51">
        <f>D19+D20+D21+D22+D23</f>
        <v>2539</v>
      </c>
      <c r="E24" s="50">
        <f>E19+E20+E21+E22+E23</f>
        <v>1299.73</v>
      </c>
      <c r="F24" s="52">
        <f>IF(D24=0,0,E24/D24*100)</f>
        <v>51.190626230799531</v>
      </c>
      <c r="G24" s="55">
        <f>G19+G20+G21+G22+G23</f>
        <v>2497</v>
      </c>
      <c r="H24" s="51">
        <f>H19+H20+H21+H22+H23</f>
        <v>5308</v>
      </c>
      <c r="I24" s="50">
        <f>I19+I20+I21+I22+I23</f>
        <v>2503.8159999999993</v>
      </c>
      <c r="J24" s="52">
        <f>IF(H24=0,0,I24/H24*100)</f>
        <v>47.17061039939712</v>
      </c>
      <c r="K24" s="55">
        <f>K19+K20+K21+K22+K23</f>
        <v>10929.8</v>
      </c>
      <c r="L24" s="51">
        <f>L19+L20+L21+L22+L23</f>
        <v>16968.3</v>
      </c>
      <c r="M24" s="50">
        <f>M19+M20+M21+M22+M23</f>
        <v>9928.5270000000019</v>
      </c>
      <c r="N24" s="52">
        <f>IF(L24=0,0,M24/L24*100)</f>
        <v>58.512208058556261</v>
      </c>
      <c r="O24" s="55">
        <f>O19+O20+O21+O22+O23</f>
        <v>1500.5</v>
      </c>
      <c r="P24" s="51">
        <f>P19+P20+P21+P22+P23</f>
        <v>2889.5</v>
      </c>
      <c r="Q24" s="50">
        <f>Q19+Q20+Q21+Q22+Q23</f>
        <v>0.76300000000000001</v>
      </c>
      <c r="R24" s="52">
        <f>IF(P24=0,0,Q24/P24*100)</f>
        <v>2.6405952586952757E-2</v>
      </c>
      <c r="S24" s="55">
        <f>S19+S20+S21+S22+S23</f>
        <v>575.20000000000005</v>
      </c>
      <c r="T24" s="51">
        <f>T19+T20+T21+T22+T23</f>
        <v>867.3</v>
      </c>
      <c r="U24" s="50">
        <f>U19+U20+U21+U22+U23</f>
        <v>496.39</v>
      </c>
      <c r="V24" s="52">
        <f>IF(T24=0,0,U24/T24*100)</f>
        <v>57.233944425227726</v>
      </c>
      <c r="W24" s="55">
        <f>W19+W20+W21+W22+W23</f>
        <v>17048.5</v>
      </c>
      <c r="X24" s="51">
        <f>X19+X20+X21+X22+X23</f>
        <v>28572.1</v>
      </c>
      <c r="Y24" s="50">
        <f>Y19+Y20+Y21+Y22+Y23</f>
        <v>14229.226000000004</v>
      </c>
      <c r="Z24" s="52">
        <f>IF(X24=0,0,Y24/X24*100)</f>
        <v>49.801120673664187</v>
      </c>
      <c r="AA24" s="40"/>
    </row>
    <row r="25" spans="1:27" ht="16.5" thickBot="1">
      <c r="A25" s="37" t="s">
        <v>42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9"/>
      <c r="AA25" s="40"/>
    </row>
    <row r="26" spans="1:27" ht="47.25">
      <c r="A26" s="58" t="s">
        <v>43</v>
      </c>
      <c r="B26" s="59" t="s">
        <v>44</v>
      </c>
      <c r="C26" s="74">
        <v>2</v>
      </c>
      <c r="D26" s="61">
        <v>0</v>
      </c>
      <c r="E26" s="60">
        <v>0</v>
      </c>
      <c r="F26" s="75">
        <f>IF(D26=0,0,E26/D26*100)</f>
        <v>0</v>
      </c>
      <c r="G26" s="74">
        <v>20</v>
      </c>
      <c r="H26" s="61">
        <v>0</v>
      </c>
      <c r="I26" s="60">
        <v>0</v>
      </c>
      <c r="J26" s="75">
        <f>IF(H26=0,0,I26/H26*100)</f>
        <v>0</v>
      </c>
      <c r="K26" s="74">
        <v>0</v>
      </c>
      <c r="L26" s="61">
        <v>0</v>
      </c>
      <c r="M26" s="60">
        <v>0</v>
      </c>
      <c r="N26" s="75">
        <f>IF(L26=0,0,M26/L26*100)</f>
        <v>0</v>
      </c>
      <c r="O26" s="74">
        <v>0</v>
      </c>
      <c r="P26" s="61">
        <v>0</v>
      </c>
      <c r="Q26" s="60">
        <v>0</v>
      </c>
      <c r="R26" s="75">
        <f>IF(P26=0,0,Q26/P26*100)</f>
        <v>0</v>
      </c>
      <c r="S26" s="74">
        <v>0</v>
      </c>
      <c r="T26" s="61">
        <v>0</v>
      </c>
      <c r="U26" s="60">
        <v>0</v>
      </c>
      <c r="V26" s="75">
        <f>IF(T26=0,0,U26/T26*100)</f>
        <v>0</v>
      </c>
      <c r="W26" s="80">
        <f>C26+G26+K26+O26+S26</f>
        <v>22</v>
      </c>
      <c r="X26" s="63">
        <f>D26+H26+L26+P26+T26</f>
        <v>0</v>
      </c>
      <c r="Y26" s="62">
        <f>E26+I26+M26+Q26+U26</f>
        <v>0</v>
      </c>
      <c r="Z26" s="64">
        <f>IF(X26=0,0,Y26/X26*100)</f>
        <v>0</v>
      </c>
      <c r="AA26" s="40"/>
    </row>
    <row r="27" spans="1:27" ht="157.5">
      <c r="A27" s="65" t="s">
        <v>45</v>
      </c>
      <c r="B27" s="41" t="s">
        <v>46</v>
      </c>
      <c r="C27" s="76">
        <v>246</v>
      </c>
      <c r="D27" s="43">
        <v>797</v>
      </c>
      <c r="E27" s="42">
        <v>39.273999999999994</v>
      </c>
      <c r="F27" s="77">
        <f>IF(D27=0,0,E27/D27*100)</f>
        <v>4.9277289836888327</v>
      </c>
      <c r="G27" s="76">
        <v>1320</v>
      </c>
      <c r="H27" s="43">
        <v>2872</v>
      </c>
      <c r="I27" s="42">
        <v>1043.9130000000002</v>
      </c>
      <c r="J27" s="77">
        <f>IF(H27=0,0,I27/H27*100)</f>
        <v>36.347945682451261</v>
      </c>
      <c r="K27" s="76">
        <v>448</v>
      </c>
      <c r="L27" s="43">
        <v>562</v>
      </c>
      <c r="M27" s="42">
        <v>354.48099999999999</v>
      </c>
      <c r="N27" s="77">
        <f>IF(L27=0,0,M27/L27*100)</f>
        <v>63.074911032028467</v>
      </c>
      <c r="O27" s="76">
        <v>446</v>
      </c>
      <c r="P27" s="43">
        <v>1049</v>
      </c>
      <c r="Q27" s="42">
        <v>0</v>
      </c>
      <c r="R27" s="77">
        <f>IF(P27=0,0,Q27/P27*100)</f>
        <v>0</v>
      </c>
      <c r="S27" s="76">
        <v>0</v>
      </c>
      <c r="T27" s="43">
        <v>0</v>
      </c>
      <c r="U27" s="42">
        <v>0</v>
      </c>
      <c r="V27" s="77">
        <f>IF(T27=0,0,U27/T27*100)</f>
        <v>0</v>
      </c>
      <c r="W27" s="81">
        <f>C27+G27+K27+O27+S27</f>
        <v>2460</v>
      </c>
      <c r="X27" s="45">
        <f>D27+H27+L27+P27+T27</f>
        <v>5280</v>
      </c>
      <c r="Y27" s="44">
        <f>E27+I27+M27+Q27+U27</f>
        <v>1437.6680000000001</v>
      </c>
      <c r="Z27" s="66">
        <f>IF(X27=0,0,Y27/X27*100)</f>
        <v>27.228560606060608</v>
      </c>
      <c r="AA27" s="40"/>
    </row>
    <row r="28" spans="1:27" ht="158.25" thickBot="1">
      <c r="A28" s="67" t="s">
        <v>47</v>
      </c>
      <c r="B28" s="68" t="s">
        <v>48</v>
      </c>
      <c r="C28" s="78">
        <v>9748</v>
      </c>
      <c r="D28" s="70">
        <v>67936</v>
      </c>
      <c r="E28" s="69">
        <v>68.539999999999992</v>
      </c>
      <c r="F28" s="79">
        <f>IF(D28=0,0,E28/D28*100)</f>
        <v>0.10088907206782854</v>
      </c>
      <c r="G28" s="78">
        <v>3418</v>
      </c>
      <c r="H28" s="70">
        <v>21986</v>
      </c>
      <c r="I28" s="69">
        <v>323.56699999999995</v>
      </c>
      <c r="J28" s="79">
        <f>IF(H28=0,0,I28/H28*100)</f>
        <v>1.4716956244883106</v>
      </c>
      <c r="K28" s="78">
        <v>507</v>
      </c>
      <c r="L28" s="70">
        <v>2698</v>
      </c>
      <c r="M28" s="69">
        <v>164.51</v>
      </c>
      <c r="N28" s="79">
        <f>IF(L28=0,0,M28/L28*100)</f>
        <v>6.0974796145292807</v>
      </c>
      <c r="O28" s="78">
        <v>587</v>
      </c>
      <c r="P28" s="70">
        <v>3502</v>
      </c>
      <c r="Q28" s="69">
        <v>0</v>
      </c>
      <c r="R28" s="79">
        <f>IF(P28=0,0,Q28/P28*100)</f>
        <v>0</v>
      </c>
      <c r="S28" s="78">
        <v>0</v>
      </c>
      <c r="T28" s="70">
        <v>0</v>
      </c>
      <c r="U28" s="69">
        <v>0</v>
      </c>
      <c r="V28" s="79">
        <f>IF(T28=0,0,U28/T28*100)</f>
        <v>0</v>
      </c>
      <c r="W28" s="82">
        <f>C28+G28+K28+O28+S28</f>
        <v>14260</v>
      </c>
      <c r="X28" s="72">
        <f>D28+H28+L28+P28+T28</f>
        <v>96122</v>
      </c>
      <c r="Y28" s="71">
        <f>E28+I28+M28+Q28+U28</f>
        <v>556.61699999999996</v>
      </c>
      <c r="Z28" s="73">
        <f>IF(X28=0,0,Y28/X28*100)</f>
        <v>0.57907346913297686</v>
      </c>
      <c r="AA28" s="40"/>
    </row>
    <row r="29" spans="1:27" ht="16.5" thickBot="1">
      <c r="A29" s="56" t="s">
        <v>21</v>
      </c>
      <c r="B29" s="57"/>
      <c r="C29" s="55">
        <f>C26+C27+C28</f>
        <v>9996</v>
      </c>
      <c r="D29" s="51">
        <f>D26+D27+D28</f>
        <v>68733</v>
      </c>
      <c r="E29" s="50">
        <f>E26+E27+E28</f>
        <v>107.81399999999999</v>
      </c>
      <c r="F29" s="52">
        <f>IF(D29=0,0,E29/D29*100)</f>
        <v>0.15685915062633668</v>
      </c>
      <c r="G29" s="55">
        <f>G26+G27+G28</f>
        <v>4758</v>
      </c>
      <c r="H29" s="51">
        <f>H26+H27+H28</f>
        <v>24858</v>
      </c>
      <c r="I29" s="50">
        <f>I26+I27+I28</f>
        <v>1367.4800000000002</v>
      </c>
      <c r="J29" s="52">
        <f>IF(H29=0,0,I29/H29*100)</f>
        <v>5.5011666264381702</v>
      </c>
      <c r="K29" s="55">
        <f>K26+K27+K28</f>
        <v>955</v>
      </c>
      <c r="L29" s="51">
        <f>L26+L27+L28</f>
        <v>3260</v>
      </c>
      <c r="M29" s="50">
        <f>M26+M27+M28</f>
        <v>518.99099999999999</v>
      </c>
      <c r="N29" s="52">
        <f>IF(L29=0,0,M29/L29*100)</f>
        <v>15.919969325153374</v>
      </c>
      <c r="O29" s="55">
        <f>O26+O27+O28</f>
        <v>1033</v>
      </c>
      <c r="P29" s="51">
        <f>P26+P27+P28</f>
        <v>4551</v>
      </c>
      <c r="Q29" s="50">
        <f>Q26+Q27+Q28</f>
        <v>0</v>
      </c>
      <c r="R29" s="52">
        <f>IF(P29=0,0,Q29/P29*100)</f>
        <v>0</v>
      </c>
      <c r="S29" s="55">
        <f>S26+S27+S28</f>
        <v>0</v>
      </c>
      <c r="T29" s="51">
        <f>T26+T27+T28</f>
        <v>0</v>
      </c>
      <c r="U29" s="50">
        <f>U26+U27+U28</f>
        <v>0</v>
      </c>
      <c r="V29" s="52">
        <f>IF(T29=0,0,U29/T29*100)</f>
        <v>0</v>
      </c>
      <c r="W29" s="55">
        <f>W26+W27+W28</f>
        <v>16742</v>
      </c>
      <c r="X29" s="51">
        <f>X26+X27+X28</f>
        <v>101402</v>
      </c>
      <c r="Y29" s="50">
        <f>Y26+Y27+Y28</f>
        <v>1994.2850000000001</v>
      </c>
      <c r="Z29" s="52">
        <f>IF(X29=0,0,Y29/X29*100)</f>
        <v>1.9667117019388181</v>
      </c>
      <c r="AA29" s="40"/>
    </row>
    <row r="30" spans="1:27" ht="16.5" thickBot="1">
      <c r="A30" s="37" t="s">
        <v>49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9"/>
      <c r="AA30" s="40"/>
    </row>
    <row r="31" spans="1:27" ht="63">
      <c r="A31" s="58" t="s">
        <v>50</v>
      </c>
      <c r="B31" s="59" t="s">
        <v>51</v>
      </c>
      <c r="C31" s="74">
        <v>4152</v>
      </c>
      <c r="D31" s="61">
        <v>12404</v>
      </c>
      <c r="E31" s="60">
        <v>22.256999999999998</v>
      </c>
      <c r="F31" s="75">
        <f>IF(D31=0,0,E31/D31*100)</f>
        <v>0.17943405353111899</v>
      </c>
      <c r="G31" s="74">
        <v>410</v>
      </c>
      <c r="H31" s="61">
        <v>1230</v>
      </c>
      <c r="I31" s="60">
        <v>77.204999999999998</v>
      </c>
      <c r="J31" s="75">
        <f>IF(H31=0,0,I31/H31*100)</f>
        <v>6.2768292682926834</v>
      </c>
      <c r="K31" s="74">
        <v>45</v>
      </c>
      <c r="L31" s="61">
        <v>105</v>
      </c>
      <c r="M31" s="60">
        <v>26.940999999999999</v>
      </c>
      <c r="N31" s="75">
        <f>IF(L31=0,0,M31/L31*100)</f>
        <v>25.658095238095235</v>
      </c>
      <c r="O31" s="74">
        <v>289</v>
      </c>
      <c r="P31" s="61">
        <v>858</v>
      </c>
      <c r="Q31" s="60">
        <v>0</v>
      </c>
      <c r="R31" s="75">
        <f>IF(P31=0,0,Q31/P31*100)</f>
        <v>0</v>
      </c>
      <c r="S31" s="74">
        <v>0</v>
      </c>
      <c r="T31" s="61">
        <v>0</v>
      </c>
      <c r="U31" s="60">
        <v>0</v>
      </c>
      <c r="V31" s="75">
        <f>IF(T31=0,0,U31/T31*100)</f>
        <v>0</v>
      </c>
      <c r="W31" s="80">
        <f>C31+G31+K31+O31+S31</f>
        <v>4896</v>
      </c>
      <c r="X31" s="63">
        <f>D31+H31+L31+P31+T31</f>
        <v>14597</v>
      </c>
      <c r="Y31" s="62">
        <f>E31+I31+M31+Q31+U31</f>
        <v>126.40299999999999</v>
      </c>
      <c r="Z31" s="64">
        <f>IF(X31=0,0,Y31/X31*100)</f>
        <v>0.86595190792628607</v>
      </c>
      <c r="AA31" s="40"/>
    </row>
    <row r="32" spans="1:27" ht="141.75">
      <c r="A32" s="65" t="s">
        <v>52</v>
      </c>
      <c r="B32" s="41" t="s">
        <v>53</v>
      </c>
      <c r="C32" s="76">
        <v>7590</v>
      </c>
      <c r="D32" s="43">
        <v>38855</v>
      </c>
      <c r="E32" s="42">
        <v>86.371999999999986</v>
      </c>
      <c r="F32" s="77">
        <f>IF(D32=0,0,E32/D32*100)</f>
        <v>0.22229314116587309</v>
      </c>
      <c r="G32" s="76">
        <v>1713</v>
      </c>
      <c r="H32" s="43">
        <v>5970</v>
      </c>
      <c r="I32" s="42">
        <v>309.14200000000005</v>
      </c>
      <c r="J32" s="77">
        <f>IF(H32=0,0,I32/H32*100)</f>
        <v>5.1782579564489124</v>
      </c>
      <c r="K32" s="76">
        <v>2408</v>
      </c>
      <c r="L32" s="43">
        <v>4507</v>
      </c>
      <c r="M32" s="42">
        <v>639.34100000000001</v>
      </c>
      <c r="N32" s="77">
        <f>IF(L32=0,0,M32/L32*100)</f>
        <v>14.185511426669626</v>
      </c>
      <c r="O32" s="76">
        <v>1012</v>
      </c>
      <c r="P32" s="43">
        <v>2661</v>
      </c>
      <c r="Q32" s="42">
        <v>0</v>
      </c>
      <c r="R32" s="77">
        <f>IF(P32=0,0,Q32/P32*100)</f>
        <v>0</v>
      </c>
      <c r="S32" s="76">
        <v>0</v>
      </c>
      <c r="T32" s="43">
        <v>0</v>
      </c>
      <c r="U32" s="42">
        <v>0</v>
      </c>
      <c r="V32" s="77">
        <f>IF(T32=0,0,U32/T32*100)</f>
        <v>0</v>
      </c>
      <c r="W32" s="81">
        <f>C32+G32+K32+O32+S32</f>
        <v>12723</v>
      </c>
      <c r="X32" s="45">
        <f>D32+H32+L32+P32+T32</f>
        <v>51993</v>
      </c>
      <c r="Y32" s="44">
        <f>E32+I32+M32+Q32+U32</f>
        <v>1034.855</v>
      </c>
      <c r="Z32" s="66">
        <f>IF(X32=0,0,Y32/X32*100)</f>
        <v>1.990373704152482</v>
      </c>
      <c r="AA32" s="40"/>
    </row>
    <row r="33" spans="1:27" ht="63.75" thickBot="1">
      <c r="A33" s="67" t="s">
        <v>54</v>
      </c>
      <c r="B33" s="68" t="s">
        <v>55</v>
      </c>
      <c r="C33" s="78">
        <v>5556</v>
      </c>
      <c r="D33" s="70">
        <v>31475</v>
      </c>
      <c r="E33" s="69">
        <v>42.745999999999995</v>
      </c>
      <c r="F33" s="79">
        <f>IF(D33=0,0,E33/D33*100)</f>
        <v>0.13580937251787131</v>
      </c>
      <c r="G33" s="78">
        <v>1614</v>
      </c>
      <c r="H33" s="70">
        <v>5040</v>
      </c>
      <c r="I33" s="69">
        <v>490.43599999999998</v>
      </c>
      <c r="J33" s="79">
        <f>IF(H33=0,0,I33/H33*100)</f>
        <v>9.7308730158730157</v>
      </c>
      <c r="K33" s="78">
        <v>15157</v>
      </c>
      <c r="L33" s="70">
        <v>31720</v>
      </c>
      <c r="M33" s="69">
        <v>6049.7599999999993</v>
      </c>
      <c r="N33" s="79">
        <f>IF(L33=0,0,M33/L33*100)</f>
        <v>19.072383354350567</v>
      </c>
      <c r="O33" s="78">
        <v>334</v>
      </c>
      <c r="P33" s="70">
        <v>1074</v>
      </c>
      <c r="Q33" s="69">
        <v>0</v>
      </c>
      <c r="R33" s="79">
        <f>IF(P33=0,0,Q33/P33*100)</f>
        <v>0</v>
      </c>
      <c r="S33" s="78">
        <v>0</v>
      </c>
      <c r="T33" s="70">
        <v>0</v>
      </c>
      <c r="U33" s="69">
        <v>0</v>
      </c>
      <c r="V33" s="79">
        <f>IF(T33=0,0,U33/T33*100)</f>
        <v>0</v>
      </c>
      <c r="W33" s="82">
        <f>C33+G33+K33+O33+S33</f>
        <v>22661</v>
      </c>
      <c r="X33" s="72">
        <f>D33+H33+L33+P33+T33</f>
        <v>69309</v>
      </c>
      <c r="Y33" s="71">
        <f>E33+I33+M33+Q33+U33</f>
        <v>6582.9419999999991</v>
      </c>
      <c r="Z33" s="73">
        <f>IF(X33=0,0,Y33/X33*100)</f>
        <v>9.4979613037267878</v>
      </c>
      <c r="AA33" s="40"/>
    </row>
    <row r="34" spans="1:27" ht="16.5" thickBot="1">
      <c r="A34" s="56" t="s">
        <v>21</v>
      </c>
      <c r="B34" s="57"/>
      <c r="C34" s="55">
        <f>C31+C32+C33</f>
        <v>17298</v>
      </c>
      <c r="D34" s="51">
        <f>D31+D32+D33</f>
        <v>82734</v>
      </c>
      <c r="E34" s="50">
        <f>E31+E32+E33</f>
        <v>151.375</v>
      </c>
      <c r="F34" s="52">
        <f>IF(D34=0,0,E34/D34*100)</f>
        <v>0.18296589068581237</v>
      </c>
      <c r="G34" s="55">
        <f>G31+G32+G33</f>
        <v>3737</v>
      </c>
      <c r="H34" s="51">
        <f>H31+H32+H33</f>
        <v>12240</v>
      </c>
      <c r="I34" s="50">
        <f>I31+I32+I33</f>
        <v>876.78300000000002</v>
      </c>
      <c r="J34" s="52">
        <f>IF(H34=0,0,I34/H34*100)</f>
        <v>7.1632598039215694</v>
      </c>
      <c r="K34" s="55">
        <f>K31+K32+K33</f>
        <v>17610</v>
      </c>
      <c r="L34" s="51">
        <f>L31+L32+L33</f>
        <v>36332</v>
      </c>
      <c r="M34" s="50">
        <f>M31+M32+M33</f>
        <v>6716.0419999999995</v>
      </c>
      <c r="N34" s="52">
        <f>IF(L34=0,0,M34/L34*100)</f>
        <v>18.485197621931079</v>
      </c>
      <c r="O34" s="55">
        <f>O31+O32+O33</f>
        <v>1635</v>
      </c>
      <c r="P34" s="51">
        <f>P31+P32+P33</f>
        <v>4593</v>
      </c>
      <c r="Q34" s="50">
        <f>Q31+Q32+Q33</f>
        <v>0</v>
      </c>
      <c r="R34" s="52">
        <f>IF(P34=0,0,Q34/P34*100)</f>
        <v>0</v>
      </c>
      <c r="S34" s="55">
        <f>S31+S32+S33</f>
        <v>0</v>
      </c>
      <c r="T34" s="51">
        <f>T31+T32+T33</f>
        <v>0</v>
      </c>
      <c r="U34" s="50">
        <f>U31+U32+U33</f>
        <v>0</v>
      </c>
      <c r="V34" s="52">
        <f>IF(T34=0,0,U34/T34*100)</f>
        <v>0</v>
      </c>
      <c r="W34" s="55">
        <f>W31+W32+W33</f>
        <v>40280</v>
      </c>
      <c r="X34" s="51">
        <f>X31+X32+X33</f>
        <v>135899</v>
      </c>
      <c r="Y34" s="50">
        <f>Y31+Y32+Y33</f>
        <v>7744.1999999999989</v>
      </c>
      <c r="Z34" s="52">
        <f>IF(X34=0,0,Y34/X34*100)</f>
        <v>5.6984966776797465</v>
      </c>
      <c r="AA34" s="40"/>
    </row>
    <row r="35" spans="1:27" ht="16.5" thickBot="1">
      <c r="A35" s="56" t="s">
        <v>56</v>
      </c>
      <c r="B35" s="57"/>
      <c r="C35" s="55">
        <f>C11+C17+C24+C29+C34</f>
        <v>54836</v>
      </c>
      <c r="D35" s="51">
        <f>D11+D17+D24+D29+D34</f>
        <v>198793.5</v>
      </c>
      <c r="E35" s="50">
        <f>E11+E17+E24+E29+E34</f>
        <v>23778.673200000001</v>
      </c>
      <c r="F35" s="52">
        <f>IF(D35=0,0,E35/D35*100)</f>
        <v>11.961494314451931</v>
      </c>
      <c r="G35" s="55">
        <f>G11+G17+G24+G29+G34</f>
        <v>24410</v>
      </c>
      <c r="H35" s="51">
        <f>H11+H17+H24+H29+H34</f>
        <v>69496.5</v>
      </c>
      <c r="I35" s="50">
        <f>I11+I17+I24+I29+I34</f>
        <v>17283.162199999995</v>
      </c>
      <c r="J35" s="52">
        <f>IF(H35=0,0,I35/H35*100)</f>
        <v>24.869111681883254</v>
      </c>
      <c r="K35" s="55">
        <f>K11+K17+K24+K29+K34</f>
        <v>31374.799999999999</v>
      </c>
      <c r="L35" s="51">
        <f>L11+L17+L24+L29+L34</f>
        <v>60845.5</v>
      </c>
      <c r="M35" s="50">
        <f>M11+M17+M24+M29+M34</f>
        <v>18449.713000000003</v>
      </c>
      <c r="N35" s="52">
        <f>IF(L35=0,0,M35/L35*100)</f>
        <v>30.322230896286502</v>
      </c>
      <c r="O35" s="55">
        <f>O11+O17+O24+O29+O34</f>
        <v>4618.7</v>
      </c>
      <c r="P35" s="51">
        <f>P11+P17+P24+P29+P34</f>
        <v>12993.2</v>
      </c>
      <c r="Q35" s="50">
        <f>Q11+Q17+Q24+Q29+Q34</f>
        <v>0.76300000000000001</v>
      </c>
      <c r="R35" s="52">
        <f>IF(P35=0,0,Q35/P35*100)</f>
        <v>5.8723024351199082E-3</v>
      </c>
      <c r="S35" s="55">
        <f>S11+S17+S24+S29+S34</f>
        <v>751.82300000000009</v>
      </c>
      <c r="T35" s="51">
        <f>T11+T17+T24+T29+T34</f>
        <v>1103</v>
      </c>
      <c r="U35" s="50">
        <f>U11+U17+U24+U29+U34</f>
        <v>537.71</v>
      </c>
      <c r="V35" s="52">
        <f>IF(T35=0,0,U35/T35*100)</f>
        <v>48.74977334542158</v>
      </c>
      <c r="W35" s="55">
        <f>W11+W17+W24+W29+W34</f>
        <v>115991.323</v>
      </c>
      <c r="X35" s="51">
        <f>X11+X17+X24+X29+X34</f>
        <v>343231.7</v>
      </c>
      <c r="Y35" s="50">
        <f>Y11+Y17+Y24+Y29+Y34</f>
        <v>60050.021399999998</v>
      </c>
      <c r="Z35" s="52">
        <f>IF(X35=0,0,Y35/X35*100)</f>
        <v>17.495476495906409</v>
      </c>
      <c r="AA35" s="40"/>
    </row>
    <row r="36" spans="1:27" ht="16.5" thickBot="1"/>
    <row r="37" spans="1:27" ht="16.5" thickBot="1">
      <c r="A37" s="37" t="s">
        <v>57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9"/>
      <c r="AA37" s="40"/>
    </row>
    <row r="38" spans="1:27" ht="16.5" thickBot="1">
      <c r="A38" s="56" t="s">
        <v>56</v>
      </c>
      <c r="B38" s="57"/>
      <c r="C38" s="55">
        <f>C29+C34</f>
        <v>27294</v>
      </c>
      <c r="D38" s="51">
        <f>D29+D34</f>
        <v>151467</v>
      </c>
      <c r="E38" s="50">
        <f>E29+E34</f>
        <v>259.18899999999996</v>
      </c>
      <c r="F38" s="52">
        <f>IF(D38=0,0,E38/D38*100)</f>
        <v>0.17111912165686255</v>
      </c>
      <c r="G38" s="55">
        <f>G29+G34</f>
        <v>8495</v>
      </c>
      <c r="H38" s="51">
        <f>H29+H34</f>
        <v>37098</v>
      </c>
      <c r="I38" s="50">
        <f>I29+I34</f>
        <v>2244.2630000000004</v>
      </c>
      <c r="J38" s="52">
        <f>IF(H38=0,0,I38/H38*100)</f>
        <v>6.0495525365248808</v>
      </c>
      <c r="K38" s="55">
        <f>K29+K34</f>
        <v>18565</v>
      </c>
      <c r="L38" s="51">
        <f>L29+L34</f>
        <v>39592</v>
      </c>
      <c r="M38" s="50">
        <f>M29+M34</f>
        <v>7235.0329999999994</v>
      </c>
      <c r="N38" s="52">
        <f>IF(L38=0,0,M38/L38*100)</f>
        <v>18.273977066073954</v>
      </c>
      <c r="O38" s="55">
        <f>O29+O34</f>
        <v>2668</v>
      </c>
      <c r="P38" s="51">
        <f>P29+P34</f>
        <v>9144</v>
      </c>
      <c r="Q38" s="50">
        <f>Q29+Q34</f>
        <v>0</v>
      </c>
      <c r="R38" s="52">
        <f>IF(P38=0,0,Q38/P38*100)</f>
        <v>0</v>
      </c>
      <c r="S38" s="55">
        <f>S29+S34</f>
        <v>0</v>
      </c>
      <c r="T38" s="51">
        <f>T29+T34</f>
        <v>0</v>
      </c>
      <c r="U38" s="50">
        <f>U29+U34</f>
        <v>0</v>
      </c>
      <c r="V38" s="52">
        <f>IF(T38=0,0,U38/T38*100)</f>
        <v>0</v>
      </c>
      <c r="W38" s="55">
        <f>W29+W34</f>
        <v>57022</v>
      </c>
      <c r="X38" s="51">
        <f>X29+X34</f>
        <v>237301</v>
      </c>
      <c r="Y38" s="50">
        <f>Y29+Y34</f>
        <v>9738.4849999999988</v>
      </c>
      <c r="Z38" s="52">
        <f>IF(X38=0,0,Y38/X38*100)</f>
        <v>4.1038533339513945</v>
      </c>
      <c r="AA38" s="40"/>
    </row>
  </sheetData>
  <mergeCells count="25">
    <mergeCell ref="A35:B35"/>
    <mergeCell ref="A37:Z37"/>
    <mergeCell ref="A38:B38"/>
    <mergeCell ref="A18:Z18"/>
    <mergeCell ref="A24:B24"/>
    <mergeCell ref="A25:Z25"/>
    <mergeCell ref="A29:B29"/>
    <mergeCell ref="A30:Z30"/>
    <mergeCell ref="A34:B34"/>
    <mergeCell ref="K7:N7"/>
    <mergeCell ref="O7:R7"/>
    <mergeCell ref="A9:Z9"/>
    <mergeCell ref="A11:B11"/>
    <mergeCell ref="A12:Z12"/>
    <mergeCell ref="A17:B17"/>
    <mergeCell ref="S7:V7"/>
    <mergeCell ref="W7:Z7"/>
    <mergeCell ref="A1:Z1"/>
    <mergeCell ref="A2:Z2"/>
    <mergeCell ref="A3:Z3"/>
    <mergeCell ref="A6:A8"/>
    <mergeCell ref="B6:B8"/>
    <mergeCell ref="C6:Z6"/>
    <mergeCell ref="C7:F7"/>
    <mergeCell ref="G7:J7"/>
  </mergeCells>
  <phoneticPr fontId="2" type="noConversion"/>
  <conditionalFormatting sqref="Z10:Z11 Z13:Z17 Z19:Z24 Z26:Z29 Z31:Z36 Z38:Z65536 V38:V65536 V10:V11 V13:V17 V19:V24 V26:V29 V31:V36 R38:R65536 R10:R11 R13:R17 R19:R24 R26:R29 R31:R36 N38:N65536 N10:N11 N13:N17 N19:N24 N26:N29 N31:N36 J38:J65536 J10:J11 J13:J17 J19:J24 J26:J29 J31:J36 F38:F65536 F10:F11 F13:F17 F19:F24 F26:F29 F31:F36">
    <cfRule type="cellIs" dxfId="1" priority="1" stopIfTrue="1" operator="between">
      <formula>50</formula>
      <formula>65</formula>
    </cfRule>
    <cfRule type="cellIs" dxfId="0" priority="2" stopIfTrue="1" operator="greaterThanOrEqual">
      <formula>65</formula>
    </cfRule>
  </conditionalFormatting>
  <pageMargins left="0.15" right="0.14000000000000001" top="0.17" bottom="0.28999999999999998" header="0.15" footer="0.14000000000000001"/>
  <pageSetup paperSize="9" scale="63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форма_2</vt:lpstr>
      <vt:lpstr>форма_2!Заголовки_для_печати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Полканова Юлия Геннадьевна</dc:creator>
  <cp:lastModifiedBy>Полканова Юлия Геннадьевна</cp:lastModifiedBy>
  <cp:lastPrinted>2010-06-23T23:13:50Z</cp:lastPrinted>
  <dcterms:created xsi:type="dcterms:W3CDTF">2010-05-31T01:49:14Z</dcterms:created>
  <dcterms:modified xsi:type="dcterms:W3CDTF">2014-07-22T04:42:26Z</dcterms:modified>
</cp:coreProperties>
</file>